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65386" windowWidth="13080" windowHeight="10875" activeTab="0"/>
  </bookViews>
  <sheets>
    <sheet name="Tool" sheetId="1" r:id="rId1"/>
    <sheet name="Rate Tables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<sst xmlns="http://schemas.openxmlformats.org/spreadsheetml/2006/main" count="165" uniqueCount="52">
  <si>
    <t>None</t>
  </si>
  <si>
    <t>DSCF</t>
  </si>
  <si>
    <t>Machinable</t>
  </si>
  <si>
    <t>AADC</t>
  </si>
  <si>
    <t>MAADC</t>
  </si>
  <si>
    <t>Full Service discount</t>
  </si>
  <si>
    <t>Imsb Auto</t>
  </si>
  <si>
    <t>IMsb Auto</t>
  </si>
  <si>
    <t>Presorted</t>
  </si>
  <si>
    <t>STANDARD Letters</t>
  </si>
  <si>
    <t>First-Class Letters</t>
  </si>
  <si>
    <t>Non Profit Letter</t>
  </si>
  <si>
    <t>Full service discount</t>
  </si>
  <si>
    <t>Breakeven point- if you mail less than xxx- you save money</t>
  </si>
  <si>
    <t>NonProfit</t>
  </si>
  <si>
    <t>NONE -</t>
  </si>
  <si>
    <t>If you use tool you don't have to pay this</t>
  </si>
  <si>
    <t>What class of mail are you sending?</t>
  </si>
  <si>
    <t>Do you claim a transportation discount?</t>
  </si>
  <si>
    <t>What presort level do you claim?</t>
  </si>
  <si>
    <t>Intelligent Mail Small Business Tool Cost Comparison</t>
  </si>
  <si>
    <t>Mail Class</t>
  </si>
  <si>
    <t>Non-Profit</t>
  </si>
  <si>
    <t>Standard Class</t>
  </si>
  <si>
    <t>First Class</t>
  </si>
  <si>
    <t>Transportation</t>
  </si>
  <si>
    <t>Presort Level</t>
  </si>
  <si>
    <t>How many pieces do you plan to send this year?</t>
  </si>
  <si>
    <t>What class of machinable mail are you sending?</t>
  </si>
  <si>
    <t>Presorted (1st class)</t>
  </si>
  <si>
    <t>Total Savings</t>
  </si>
  <si>
    <t>Rate Using Imsb Tool</t>
  </si>
  <si>
    <t>Savings per Piece</t>
  </si>
  <si>
    <t xml:space="preserve">Your Current Rate </t>
  </si>
  <si>
    <t>Yes</t>
  </si>
  <si>
    <t>No</t>
  </si>
  <si>
    <t>Do you claim SCF discount?</t>
  </si>
  <si>
    <t>Total Savings with Fee Waived</t>
  </si>
  <si>
    <t>Single Piece</t>
  </si>
  <si>
    <t>(For Letters and Flats)</t>
  </si>
  <si>
    <t>Non Profit FLAT under 3.3</t>
  </si>
  <si>
    <t>STANDARD Flats under 3.3 oz</t>
  </si>
  <si>
    <t>First-Class Flats</t>
  </si>
  <si>
    <t>single piece</t>
  </si>
  <si>
    <t>ADC</t>
  </si>
  <si>
    <t>MADC</t>
  </si>
  <si>
    <t xml:space="preserve">What type of mail are you sending? </t>
  </si>
  <si>
    <t>Mail Type</t>
  </si>
  <si>
    <t>Letters</t>
  </si>
  <si>
    <t>Flats</t>
  </si>
  <si>
    <t>AADC/ADC</t>
  </si>
  <si>
    <t>MAADC/MADC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</si>
</sst>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</numFmts>
  <fonts count="2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8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22" fillId="6" borderId="10" xfId="0" applyFont="1" applyFill="1" applyBorder="1" applyAlignment="1">
      <alignment/>
    </xf>
    <xf numFmtId="0" fontId="22" fillId="6" borderId="10" xfId="0" applyFont="1" applyFill="1" applyBorder="1" applyAlignment="1">
      <alignment wrapText="1"/>
    </xf>
    <xf numFmtId="0" fontId="4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4" fillId="8" borderId="11" xfId="0" applyFont="1" applyFill="1" applyBorder="1" applyAlignment="1">
      <alignment/>
    </xf>
    <xf numFmtId="0" fontId="22" fillId="8" borderId="10" xfId="0" applyFont="1" applyFill="1" applyBorder="1" applyAlignment="1">
      <alignment/>
    </xf>
    <xf numFmtId="0" fontId="22" fillId="8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22" fillId="7" borderId="12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6" borderId="10" xfId="0" applyFont="1" applyFill="1" applyBorder="1" applyAlignment="1">
      <alignment wrapText="1"/>
    </xf>
    <xf numFmtId="0" fontId="2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4" fillId="14" borderId="10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22" fillId="14" borderId="10" xfId="0" applyFont="1" applyFill="1" applyBorder="1" applyAlignment="1">
      <alignment/>
    </xf>
    <xf numFmtId="0" fontId="22" fillId="14" borderId="10" xfId="0" applyFont="1" applyFill="1" applyBorder="1" applyAlignment="1">
      <alignment wrapText="1"/>
    </xf>
    <xf numFmtId="0" fontId="4" fillId="14" borderId="10" xfId="0" applyFont="1" applyFill="1" applyBorder="1" applyAlignment="1">
      <alignment/>
    </xf>
    <xf numFmtId="0" fontId="4" fillId="14" borderId="10" xfId="0" applyFont="1" applyFill="1" applyBorder="1" applyAlignment="1">
      <alignment horizontal="center"/>
    </xf>
    <xf numFmtId="0" fontId="22" fillId="14" borderId="10" xfId="0" applyFont="1" applyFill="1" applyBorder="1" applyAlignment="1">
      <alignment horizontal="center"/>
    </xf>
    <xf numFmtId="0" fontId="25" fillId="8" borderId="10" xfId="0" applyFont="1" applyFill="1" applyBorder="1" applyAlignment="1">
      <alignment/>
    </xf>
    <xf numFmtId="0" fontId="26" fillId="24" borderId="0" xfId="0" applyFont="1" applyFill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vertical="center"/>
    </xf>
    <xf numFmtId="164" fontId="26" fillId="24" borderId="0" xfId="44" applyNumberFormat="1" applyFont="1" applyFill="1" applyAlignment="1">
      <alignment vertical="center"/>
    </xf>
    <xf numFmtId="0" fontId="26" fillId="24" borderId="0" xfId="0" applyFont="1" applyFill="1" applyBorder="1" applyAlignment="1">
      <alignment vertical="center"/>
    </xf>
    <xf numFmtId="44" fontId="26" fillId="24" borderId="0" xfId="0" applyNumberFormat="1" applyFont="1" applyFill="1" applyBorder="1" applyAlignment="1">
      <alignment vertical="center"/>
    </xf>
    <xf numFmtId="44" fontId="26" fillId="24" borderId="0" xfId="44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44" fontId="27" fillId="24" borderId="14" xfId="44" applyFont="1" applyFill="1" applyBorder="1" applyAlignment="1">
      <alignment vertical="center"/>
    </xf>
    <xf numFmtId="164" fontId="26" fillId="24" borderId="0" xfId="44" applyNumberFormat="1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44" fontId="27" fillId="24" borderId="15" xfId="0" applyNumberFormat="1" applyFont="1" applyFill="1" applyBorder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4" fillId="8" borderId="12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14" borderId="12" xfId="0" applyFont="1" applyFill="1" applyBorder="1" applyAlignment="1">
      <alignment horizontal="center"/>
    </xf>
    <xf numFmtId="0" fontId="4" fillId="14" borderId="16" xfId="0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22" fillId="14" borderId="12" xfId="0" applyFont="1" applyFill="1" applyBorder="1" applyAlignment="1">
      <alignment horizontal="center"/>
    </xf>
    <xf numFmtId="0" fontId="22" fillId="14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26"/>
  <sheetViews>
    <sheetView tabSelected="1" zoomScale="112" zoomScaleNormal="112" zoomScalePageLayoutView="0" workbookViewId="0" topLeftCell="A1">
      <selection activeCell="G28" sqref="G28"/>
    </sheetView>
  </sheetViews>
  <sheetFormatPr defaultColWidth="9.140625" defaultRowHeight="12.75"/>
  <cols>
    <col min="1" max="1" width="4.57421875" style="25" customWidth="1"/>
    <col min="2" max="2" width="47.140625" style="25" bestFit="1" customWidth="1"/>
    <col min="3" max="3" width="26.8515625" style="25" customWidth="1"/>
    <col min="4" max="4" width="16.7109375" style="25" bestFit="1" customWidth="1"/>
    <col min="5" max="10" width="9.140625" style="25" customWidth="1"/>
    <col min="11" max="11" width="11.8515625" style="25" hidden="1" customWidth="1"/>
    <col min="12" max="12" width="13.8515625" style="25" hidden="1" customWidth="1"/>
    <col min="13" max="13" width="18.00390625" style="25" hidden="1" customWidth="1"/>
    <col min="14" max="14" width="15.7109375" style="25" hidden="1" customWidth="1"/>
    <col min="15" max="16384" width="9.140625" style="25" customWidth="1"/>
  </cols>
  <sheetData>
    <row r="1" spans="2:3" ht="15.75">
      <c r="B1" s="36"/>
      <c r="C1" s="36"/>
    </row>
    <row r="2" spans="2:14" s="27" customFormat="1" ht="18.75">
      <c r="B2" s="51" t="s">
        <v>20</v>
      </c>
      <c r="C2" s="51"/>
      <c r="K2" s="27" t="s">
        <v>47</v>
      </c>
      <c r="L2" s="27" t="s">
        <v>21</v>
      </c>
      <c r="M2" s="27" t="s">
        <v>26</v>
      </c>
      <c r="N2" s="27" t="s">
        <v>25</v>
      </c>
    </row>
    <row r="3" spans="2:14" ht="15.75">
      <c r="B3" s="50" t="s">
        <v>39</v>
      </c>
      <c r="C3" s="50"/>
      <c r="K3" s="25" t="s">
        <v>48</v>
      </c>
      <c r="L3" s="25" t="s">
        <v>22</v>
      </c>
      <c r="M3" s="25" t="str">
        <f>IF(C6&lt;&gt;"First Class","AADC/ADC","")</f>
        <v>AADC/ADC</v>
      </c>
      <c r="N3" s="25" t="s">
        <v>35</v>
      </c>
    </row>
    <row r="4" spans="2:14" ht="15.75">
      <c r="B4" s="36"/>
      <c r="C4" s="36"/>
      <c r="K4" s="25" t="s">
        <v>49</v>
      </c>
      <c r="L4" s="25" t="s">
        <v>23</v>
      </c>
      <c r="M4" s="25" t="str">
        <f>IF(C6&lt;&gt;"First Class","MAADC/MADC","")</f>
        <v>MAADC/MADC</v>
      </c>
      <c r="N4" s="25" t="str">
        <f>IF(AND(C6="Non-Profit",C7="MAADC"),"",IF(AND(C6="Standard Class",C7="MAADC"),"",IF(AND(C7="Presorted (1st class)",C6="First Class"),"",IF(AND(C7="Single Piece",C6="First Class"),"","Yes"))))</f>
        <v>Yes</v>
      </c>
    </row>
    <row r="5" spans="2:13" ht="15.75">
      <c r="B5" s="37" t="s">
        <v>46</v>
      </c>
      <c r="C5" s="38" t="s">
        <v>48</v>
      </c>
      <c r="L5" s="25" t="s">
        <v>24</v>
      </c>
      <c r="M5" s="25">
        <f>IF(C6="First Class","Single Piece","")</f>
      </c>
    </row>
    <row r="6" spans="2:13" ht="15.75">
      <c r="B6" s="37" t="s">
        <v>28</v>
      </c>
      <c r="C6" s="38" t="s">
        <v>23</v>
      </c>
      <c r="M6" s="25">
        <f>IF(C6="First Class","Presorted (1st class)","")</f>
      </c>
    </row>
    <row r="7" spans="2:3" ht="15.75">
      <c r="B7" s="37" t="s">
        <v>19</v>
      </c>
      <c r="C7" s="38" t="s">
        <v>51</v>
      </c>
    </row>
    <row r="8" spans="2:3" ht="15.75">
      <c r="B8" s="37" t="s">
        <v>36</v>
      </c>
      <c r="C8" s="38" t="s">
        <v>35</v>
      </c>
    </row>
    <row r="9" spans="2:3" ht="15.75">
      <c r="B9" s="36"/>
      <c r="C9" s="39"/>
    </row>
    <row r="10" spans="2:3" ht="15.75">
      <c r="B10" s="36"/>
      <c r="C10" s="39"/>
    </row>
    <row r="11" spans="2:3" ht="15.75">
      <c r="B11" s="37" t="s">
        <v>27</v>
      </c>
      <c r="C11" s="38">
        <v>10000</v>
      </c>
    </row>
    <row r="12" spans="2:4" ht="15.75">
      <c r="B12" s="36"/>
      <c r="C12" s="40" t="str">
        <f>C5&amp;C6&amp;C7&amp;C8</f>
        <v>LettersStandard ClassMAADC/MADCNo</v>
      </c>
      <c r="D12" s="26" t="str">
        <f>C5&amp;C6</f>
        <v>LettersStandard Class</v>
      </c>
    </row>
    <row r="13" spans="2:3" ht="15.75">
      <c r="B13" s="36"/>
      <c r="C13" s="36"/>
    </row>
    <row r="14" spans="2:3" ht="15.75">
      <c r="B14" s="36"/>
      <c r="C14" s="36"/>
    </row>
    <row r="15" spans="2:3" ht="15.75">
      <c r="B15" s="36"/>
      <c r="C15" s="36"/>
    </row>
    <row r="16" spans="2:3" ht="15.75">
      <c r="B16" s="36" t="s">
        <v>33</v>
      </c>
      <c r="C16" s="41">
        <v>0.282</v>
      </c>
    </row>
    <row r="17" spans="2:3" ht="15.75">
      <c r="B17" s="36" t="s">
        <v>31</v>
      </c>
      <c r="C17" s="41">
        <f>IF(ISERROR(VLOOKUP(D12,'Rate Tables'!E22:F53,2,FALSE)),"",VLOOKUP(D12,'Rate Tables'!E22:F53,2,FALSE))</f>
        <v>0.28099999999999997</v>
      </c>
    </row>
    <row r="18" spans="2:3" ht="15.75">
      <c r="B18" s="42" t="s">
        <v>32</v>
      </c>
      <c r="C18" s="44">
        <f>IF(ISERROR(C16-C17),"",C16-C17)</f>
        <v>0.0010000000000000009</v>
      </c>
    </row>
    <row r="19" spans="2:3" ht="15.75">
      <c r="B19" s="42"/>
      <c r="C19" s="47"/>
    </row>
    <row r="20" spans="2:3" ht="15.75">
      <c r="B20" s="48" t="s">
        <v>30</v>
      </c>
      <c r="C20" s="49">
        <f>IF(ISERROR(C11*C18),"",C11*C18)</f>
        <v>10.000000000000009</v>
      </c>
    </row>
    <row r="21" spans="2:3" ht="16.5" thickBot="1">
      <c r="B21" s="42"/>
      <c r="C21" s="43"/>
    </row>
    <row r="22" spans="2:3" ht="21.75" customHeight="1" thickBot="1">
      <c r="B22" s="45" t="s">
        <v>37</v>
      </c>
      <c r="C22" s="46">
        <f>IF(ISERROR('Rate Tables'!D13+(C18*C11)),"",'Rate Tables'!D13+(C18*C11))</f>
        <v>210</v>
      </c>
    </row>
    <row r="23" spans="2:3" ht="15.75">
      <c r="B23" s="36"/>
      <c r="C23" s="36"/>
    </row>
    <row r="24" spans="2:3" ht="15.75">
      <c r="B24" s="36"/>
      <c r="C24" s="36"/>
    </row>
    <row r="25" spans="2:3" ht="15.75">
      <c r="B25" s="36"/>
      <c r="C25" s="36"/>
    </row>
    <row r="26" spans="2:3" ht="15.75">
      <c r="B26" s="36"/>
      <c r="C26" s="36"/>
    </row>
  </sheetData>
  <sheetProtection/>
  <mergeCells count="2">
    <mergeCell ref="B3:C3"/>
    <mergeCell ref="B2:C2"/>
  </mergeCells>
  <conditionalFormatting sqref="C18:C19">
    <cfRule type="expression" priority="2" dxfId="2" stopIfTrue="1">
      <formula>$C$18&lt;0</formula>
    </cfRule>
  </conditionalFormatting>
  <conditionalFormatting sqref="C22">
    <cfRule type="expression" priority="1" dxfId="1" stopIfTrue="1">
      <formula>$C$22&lt;0</formula>
    </cfRule>
  </conditionalFormatting>
  <conditionalFormatting sqref="C20">
    <cfRule type="cellIs" priority="5" dxfId="0" operator="lessThan" stopIfTrue="1">
      <formula>0</formula>
    </cfRule>
  </conditionalFormatting>
  <dataValidations count="4">
    <dataValidation type="list" allowBlank="1" showInputMessage="1" showErrorMessage="1" sqref="C6">
      <formula1>$L$3:$L$5</formula1>
    </dataValidation>
    <dataValidation type="list" allowBlank="1" showInputMessage="1" showErrorMessage="1" sqref="C7">
      <formula1>$M$3:$M$6</formula1>
    </dataValidation>
    <dataValidation type="list" allowBlank="1" showInputMessage="1" showErrorMessage="1" sqref="C8">
      <formula1>$N$3:$N$4</formula1>
    </dataValidation>
    <dataValidation type="list" allowBlank="1" showInputMessage="1" showErrorMessage="1" sqref="C5">
      <formula1>$K$3:$K$4</formula1>
    </dataValidation>
  </dataValidations>
  <printOptions/>
  <pageMargins left="0.7" right="0.7" top="0.75" bottom="0.75" header="0.3" footer="0.3"/>
  <pageSetup horizontalDpi="200" verticalDpi="2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5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7.57421875" style="1" customWidth="1"/>
    <col min="2" max="2" width="36.7109375" style="1" bestFit="1" customWidth="1"/>
    <col min="3" max="3" width="19.00390625" style="1" bestFit="1" customWidth="1"/>
    <col min="4" max="4" width="14.140625" style="1" bestFit="1" customWidth="1"/>
    <col min="5" max="5" width="37.421875" style="1" bestFit="1" customWidth="1"/>
    <col min="6" max="6" width="6.00390625" style="1" bestFit="1" customWidth="1"/>
    <col min="7" max="7" width="7.7109375" style="1" bestFit="1" customWidth="1"/>
    <col min="8" max="8" width="7.8515625" style="1" bestFit="1" customWidth="1"/>
    <col min="9" max="9" width="8.57421875" style="1" bestFit="1" customWidth="1"/>
    <col min="10" max="10" width="11.28125" style="1" bestFit="1" customWidth="1"/>
    <col min="11" max="11" width="7.8515625" style="1" bestFit="1" customWidth="1"/>
    <col min="12" max="12" width="8.57421875" style="1" bestFit="1" customWidth="1"/>
    <col min="13" max="13" width="11.57421875" style="1" bestFit="1" customWidth="1"/>
    <col min="14" max="16384" width="9.140625" style="1" customWidth="1"/>
  </cols>
  <sheetData>
    <row r="1" spans="2:12" ht="15">
      <c r="B1" s="57" t="s">
        <v>11</v>
      </c>
      <c r="C1" s="58"/>
      <c r="D1" s="58"/>
      <c r="E1" s="59"/>
      <c r="F1" s="60" t="s">
        <v>9</v>
      </c>
      <c r="G1" s="60"/>
      <c r="H1" s="60"/>
      <c r="I1" s="60"/>
      <c r="J1" s="52" t="s">
        <v>10</v>
      </c>
      <c r="K1" s="53"/>
      <c r="L1" s="54"/>
    </row>
    <row r="2" spans="2:13" ht="15">
      <c r="B2" s="57" t="s">
        <v>2</v>
      </c>
      <c r="C2" s="59"/>
      <c r="D2" s="57" t="s">
        <v>6</v>
      </c>
      <c r="E2" s="59"/>
      <c r="F2" s="60" t="s">
        <v>2</v>
      </c>
      <c r="G2" s="60"/>
      <c r="H2" s="61" t="s">
        <v>7</v>
      </c>
      <c r="I2" s="61"/>
      <c r="J2" s="2" t="s">
        <v>2</v>
      </c>
      <c r="K2" s="55" t="s">
        <v>6</v>
      </c>
      <c r="L2" s="56"/>
      <c r="M2" s="34" t="s">
        <v>43</v>
      </c>
    </row>
    <row r="3" spans="2:13" ht="45">
      <c r="B3" s="3" t="s">
        <v>3</v>
      </c>
      <c r="C3" s="3" t="s">
        <v>4</v>
      </c>
      <c r="D3" s="4" t="s">
        <v>4</v>
      </c>
      <c r="E3" s="5" t="s">
        <v>12</v>
      </c>
      <c r="F3" s="6" t="s">
        <v>3</v>
      </c>
      <c r="G3" s="6" t="s">
        <v>4</v>
      </c>
      <c r="H3" s="7" t="s">
        <v>4</v>
      </c>
      <c r="I3" s="8" t="s">
        <v>5</v>
      </c>
      <c r="J3" s="9" t="s">
        <v>8</v>
      </c>
      <c r="K3" s="10" t="s">
        <v>4</v>
      </c>
      <c r="L3" s="11" t="s">
        <v>5</v>
      </c>
      <c r="M3" s="31" t="s">
        <v>43</v>
      </c>
    </row>
    <row r="4" spans="1:13" ht="15">
      <c r="A4" s="12" t="s">
        <v>0</v>
      </c>
      <c r="B4" s="3">
        <v>0.162</v>
      </c>
      <c r="C4" s="3">
        <v>0.178</v>
      </c>
      <c r="D4" s="3">
        <v>0.17</v>
      </c>
      <c r="E4" s="3">
        <v>0.001</v>
      </c>
      <c r="F4" s="6">
        <v>0.274</v>
      </c>
      <c r="G4" s="6">
        <v>0.29</v>
      </c>
      <c r="H4" s="7">
        <v>0.282</v>
      </c>
      <c r="I4" s="13">
        <v>0.001</v>
      </c>
      <c r="J4" s="14">
        <v>0.433</v>
      </c>
      <c r="K4" s="10">
        <v>0.405</v>
      </c>
      <c r="L4" s="10">
        <v>0.003</v>
      </c>
      <c r="M4" s="30">
        <v>0.46</v>
      </c>
    </row>
    <row r="5" spans="1:12" ht="15">
      <c r="A5" s="12" t="s">
        <v>1</v>
      </c>
      <c r="B5" s="3">
        <v>0.119</v>
      </c>
      <c r="C5" s="3"/>
      <c r="D5" s="3"/>
      <c r="E5" s="3"/>
      <c r="F5" s="6">
        <v>0.231</v>
      </c>
      <c r="G5" s="6"/>
      <c r="H5" s="6"/>
      <c r="I5" s="6"/>
      <c r="J5" s="15"/>
      <c r="K5" s="15"/>
      <c r="L5" s="15"/>
    </row>
    <row r="7" ht="15" hidden="1">
      <c r="A7" s="1" t="s">
        <v>13</v>
      </c>
    </row>
    <row r="8" ht="15" hidden="1">
      <c r="A8" s="1" t="s">
        <v>14</v>
      </c>
    </row>
    <row r="9" spans="1:2" ht="15" hidden="1">
      <c r="A9" s="1" t="s">
        <v>15</v>
      </c>
      <c r="B9" s="1" t="s">
        <v>3</v>
      </c>
    </row>
    <row r="10" ht="15" hidden="1">
      <c r="B10" s="1" t="s">
        <v>4</v>
      </c>
    </row>
    <row r="11" ht="15" hidden="1"/>
    <row r="12" ht="15" hidden="1">
      <c r="D12" s="1">
        <f>D4-B5</f>
        <v>0.05100000000000002</v>
      </c>
    </row>
    <row r="13" spans="4:21" ht="15" hidden="1">
      <c r="D13" s="1">
        <v>200</v>
      </c>
      <c r="E13" s="1" t="s">
        <v>16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4:21" ht="15" hidden="1">
      <c r="D14" s="1">
        <f>D13/D12</f>
        <v>3921.568627450979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0:21" ht="15" hidden="1">
      <c r="J15" s="15"/>
      <c r="K15" s="15"/>
      <c r="L15" s="15"/>
      <c r="M15" s="15"/>
      <c r="N15" s="15"/>
      <c r="O15" s="62"/>
      <c r="P15" s="62"/>
      <c r="Q15" s="62"/>
      <c r="R15" s="62"/>
      <c r="S15" s="62"/>
      <c r="T15" s="62"/>
      <c r="U15" s="62"/>
    </row>
    <row r="16" spans="10:21" ht="15" hidden="1">
      <c r="J16" s="15"/>
      <c r="K16" s="15"/>
      <c r="L16" s="15"/>
      <c r="M16" s="15"/>
      <c r="N16" s="15"/>
      <c r="O16" s="62"/>
      <c r="P16" s="62"/>
      <c r="Q16" s="63"/>
      <c r="R16" s="63"/>
      <c r="S16" s="16"/>
      <c r="T16" s="63"/>
      <c r="U16" s="63"/>
    </row>
    <row r="17" spans="2:21" ht="15" hidden="1">
      <c r="B17" s="1" t="s">
        <v>17</v>
      </c>
      <c r="J17" s="15"/>
      <c r="K17" s="15"/>
      <c r="L17" s="15"/>
      <c r="M17" s="15"/>
      <c r="N17" s="17"/>
      <c r="O17" s="15"/>
      <c r="P17" s="15"/>
      <c r="Q17" s="18"/>
      <c r="R17" s="19"/>
      <c r="S17" s="15"/>
      <c r="T17" s="18"/>
      <c r="U17" s="19"/>
    </row>
    <row r="18" spans="2:21" ht="15" hidden="1">
      <c r="B18" s="1" t="s">
        <v>18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ht="15" hidden="1">
      <c r="B19" s="1" t="s">
        <v>19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0:21" ht="15" hidden="1"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6" ht="15">
      <c r="B21" s="20" t="s">
        <v>21</v>
      </c>
      <c r="C21" s="20" t="s">
        <v>26</v>
      </c>
      <c r="D21" s="20" t="s">
        <v>25</v>
      </c>
      <c r="E21" s="12"/>
      <c r="F21" s="12"/>
    </row>
    <row r="22" spans="1:6" ht="15">
      <c r="A22" s="1" t="s">
        <v>48</v>
      </c>
      <c r="B22" s="12" t="s">
        <v>22</v>
      </c>
      <c r="C22" s="12" t="s">
        <v>50</v>
      </c>
      <c r="D22" s="12" t="s">
        <v>35</v>
      </c>
      <c r="E22" s="12" t="str">
        <f>A22&amp;B22&amp;C22&amp;D22</f>
        <v>LettersNon-ProfitAADC/ADCNo</v>
      </c>
      <c r="F22" s="3">
        <f>B4</f>
        <v>0.162</v>
      </c>
    </row>
    <row r="23" spans="1:6" ht="15">
      <c r="A23" s="1" t="s">
        <v>48</v>
      </c>
      <c r="B23" s="12" t="s">
        <v>22</v>
      </c>
      <c r="C23" s="12" t="s">
        <v>50</v>
      </c>
      <c r="D23" s="12" t="s">
        <v>34</v>
      </c>
      <c r="E23" s="12" t="str">
        <f aca="true" t="shared" si="0" ref="E23:E29">A23&amp;B23&amp;C23&amp;D23</f>
        <v>LettersNon-ProfitAADC/ADCYes</v>
      </c>
      <c r="F23" s="3">
        <f>B5</f>
        <v>0.119</v>
      </c>
    </row>
    <row r="24" spans="1:6" ht="15">
      <c r="A24" s="1" t="s">
        <v>48</v>
      </c>
      <c r="B24" s="12" t="s">
        <v>22</v>
      </c>
      <c r="C24" s="12" t="s">
        <v>51</v>
      </c>
      <c r="D24" s="12" t="s">
        <v>35</v>
      </c>
      <c r="E24" s="12" t="str">
        <f t="shared" si="0"/>
        <v>LettersNon-ProfitMAADC/MADCNo</v>
      </c>
      <c r="F24" s="3">
        <f>C4</f>
        <v>0.178</v>
      </c>
    </row>
    <row r="25" spans="1:6" ht="15">
      <c r="A25" s="1" t="s">
        <v>48</v>
      </c>
      <c r="B25" s="12" t="s">
        <v>23</v>
      </c>
      <c r="C25" s="12" t="s">
        <v>50</v>
      </c>
      <c r="D25" s="12" t="s">
        <v>35</v>
      </c>
      <c r="E25" s="12" t="str">
        <f t="shared" si="0"/>
        <v>LettersStandard ClassAADC/ADCNo</v>
      </c>
      <c r="F25" s="6">
        <f>F4</f>
        <v>0.274</v>
      </c>
    </row>
    <row r="26" spans="1:6" ht="15">
      <c r="A26" s="1" t="s">
        <v>48</v>
      </c>
      <c r="B26" s="12" t="s">
        <v>23</v>
      </c>
      <c r="C26" s="12" t="s">
        <v>50</v>
      </c>
      <c r="D26" s="12" t="s">
        <v>34</v>
      </c>
      <c r="E26" s="12" t="str">
        <f t="shared" si="0"/>
        <v>LettersStandard ClassAADC/ADCYes</v>
      </c>
      <c r="F26" s="6">
        <f>F5</f>
        <v>0.231</v>
      </c>
    </row>
    <row r="27" spans="1:6" ht="15">
      <c r="A27" s="1" t="s">
        <v>48</v>
      </c>
      <c r="B27" s="12" t="s">
        <v>23</v>
      </c>
      <c r="C27" s="12" t="s">
        <v>51</v>
      </c>
      <c r="D27" s="12" t="s">
        <v>35</v>
      </c>
      <c r="E27" s="12" t="str">
        <f t="shared" si="0"/>
        <v>LettersStandard ClassMAADC/MADCNo</v>
      </c>
      <c r="F27" s="6">
        <f>G4</f>
        <v>0.29</v>
      </c>
    </row>
    <row r="28" spans="1:6" ht="15">
      <c r="A28" s="1" t="s">
        <v>48</v>
      </c>
      <c r="B28" s="12" t="s">
        <v>24</v>
      </c>
      <c r="C28" s="21" t="s">
        <v>29</v>
      </c>
      <c r="D28" s="12" t="s">
        <v>35</v>
      </c>
      <c r="E28" s="12" t="str">
        <f t="shared" si="0"/>
        <v>LettersFirst ClassPresorted (1st class)No</v>
      </c>
      <c r="F28" s="14">
        <f>J4</f>
        <v>0.433</v>
      </c>
    </row>
    <row r="29" spans="1:6" ht="15">
      <c r="A29" s="1" t="s">
        <v>48</v>
      </c>
      <c r="B29" s="12" t="s">
        <v>24</v>
      </c>
      <c r="C29" s="12" t="s">
        <v>38</v>
      </c>
      <c r="D29" s="12" t="s">
        <v>35</v>
      </c>
      <c r="E29" s="12" t="str">
        <f t="shared" si="0"/>
        <v>LettersFirst ClassSingle PieceNo</v>
      </c>
      <c r="F29" s="35">
        <f>M4</f>
        <v>0.46</v>
      </c>
    </row>
    <row r="31" spans="3:6" ht="15">
      <c r="C31" s="12" t="s">
        <v>48</v>
      </c>
      <c r="D31" s="12" t="s">
        <v>22</v>
      </c>
      <c r="E31" s="12" t="str">
        <f>C31&amp;D31</f>
        <v>LettersNon-Profit</v>
      </c>
      <c r="F31" s="4">
        <f>D4-E4</f>
        <v>0.169</v>
      </c>
    </row>
    <row r="32" spans="3:6" ht="15">
      <c r="C32" s="12" t="s">
        <v>48</v>
      </c>
      <c r="D32" s="12" t="s">
        <v>23</v>
      </c>
      <c r="E32" s="12" t="str">
        <f>C32&amp;D32</f>
        <v>LettersStandard Class</v>
      </c>
      <c r="F32" s="7">
        <f>H4-I4</f>
        <v>0.28099999999999997</v>
      </c>
    </row>
    <row r="33" spans="3:6" ht="15">
      <c r="C33" s="12" t="s">
        <v>48</v>
      </c>
      <c r="D33" s="12" t="s">
        <v>24</v>
      </c>
      <c r="E33" s="12" t="str">
        <f>C33&amp;D33</f>
        <v>LettersFirst Class</v>
      </c>
      <c r="F33" s="10">
        <f>K4-L4</f>
        <v>0.402</v>
      </c>
    </row>
    <row r="35" spans="2:13" ht="15">
      <c r="B35" s="57" t="s">
        <v>40</v>
      </c>
      <c r="C35" s="58"/>
      <c r="D35" s="58"/>
      <c r="E35" s="59"/>
      <c r="F35" s="60" t="s">
        <v>41</v>
      </c>
      <c r="G35" s="60"/>
      <c r="H35" s="60"/>
      <c r="I35" s="60"/>
      <c r="J35" s="64" t="s">
        <v>42</v>
      </c>
      <c r="K35" s="65"/>
      <c r="L35" s="66"/>
      <c r="M35" s="33"/>
    </row>
    <row r="36" spans="2:13" ht="15">
      <c r="B36" s="57" t="s">
        <v>2</v>
      </c>
      <c r="C36" s="59"/>
      <c r="D36" s="57" t="s">
        <v>6</v>
      </c>
      <c r="E36" s="59"/>
      <c r="F36" s="60" t="s">
        <v>2</v>
      </c>
      <c r="G36" s="60"/>
      <c r="H36" s="61" t="s">
        <v>7</v>
      </c>
      <c r="I36" s="61"/>
      <c r="J36" s="28" t="s">
        <v>2</v>
      </c>
      <c r="K36" s="67" t="s">
        <v>6</v>
      </c>
      <c r="L36" s="68"/>
      <c r="M36" s="34" t="s">
        <v>43</v>
      </c>
    </row>
    <row r="37" spans="2:13" ht="45">
      <c r="B37" s="3" t="s">
        <v>44</v>
      </c>
      <c r="C37" s="3" t="s">
        <v>45</v>
      </c>
      <c r="D37" s="3" t="s">
        <v>45</v>
      </c>
      <c r="E37" s="22" t="s">
        <v>12</v>
      </c>
      <c r="F37" s="6" t="s">
        <v>44</v>
      </c>
      <c r="G37" s="6" t="s">
        <v>45</v>
      </c>
      <c r="H37" s="7" t="s">
        <v>45</v>
      </c>
      <c r="I37" s="8" t="s">
        <v>5</v>
      </c>
      <c r="J37" s="29" t="s">
        <v>8</v>
      </c>
      <c r="K37" s="30" t="s">
        <v>45</v>
      </c>
      <c r="L37" s="31" t="s">
        <v>5</v>
      </c>
      <c r="M37" s="31" t="s">
        <v>43</v>
      </c>
    </row>
    <row r="38" spans="1:13" ht="15">
      <c r="A38" s="12" t="s">
        <v>0</v>
      </c>
      <c r="B38" s="3">
        <v>0.38</v>
      </c>
      <c r="C38" s="3">
        <v>0.417</v>
      </c>
      <c r="D38" s="3">
        <v>0.362</v>
      </c>
      <c r="E38" s="3">
        <v>0.001</v>
      </c>
      <c r="F38" s="6">
        <v>0.529</v>
      </c>
      <c r="G38" s="6">
        <v>0.566</v>
      </c>
      <c r="H38" s="7">
        <v>0.511</v>
      </c>
      <c r="I38" s="13">
        <v>0.001</v>
      </c>
      <c r="J38" s="32">
        <v>0.772</v>
      </c>
      <c r="K38" s="30">
        <v>0.74</v>
      </c>
      <c r="L38" s="30">
        <v>0.003</v>
      </c>
      <c r="M38" s="30">
        <v>0.92</v>
      </c>
    </row>
    <row r="39" spans="1:13" ht="15">
      <c r="A39" s="12" t="s">
        <v>1</v>
      </c>
      <c r="B39" s="3">
        <v>0.337</v>
      </c>
      <c r="C39" s="3"/>
      <c r="D39" s="3"/>
      <c r="E39" s="3"/>
      <c r="F39" s="6">
        <v>0.486</v>
      </c>
      <c r="G39" s="6"/>
      <c r="H39" s="6"/>
      <c r="I39" s="6"/>
      <c r="J39" s="15"/>
      <c r="K39" s="15"/>
      <c r="L39" s="15"/>
      <c r="M39" s="15"/>
    </row>
    <row r="41" spans="2:6" ht="15">
      <c r="B41" s="23" t="s">
        <v>21</v>
      </c>
      <c r="C41" s="23" t="s">
        <v>26</v>
      </c>
      <c r="D41" s="23" t="s">
        <v>25</v>
      </c>
      <c r="E41" s="24"/>
      <c r="F41" s="24"/>
    </row>
    <row r="42" spans="1:6" ht="15">
      <c r="A42" s="12" t="s">
        <v>49</v>
      </c>
      <c r="B42" s="12" t="s">
        <v>22</v>
      </c>
      <c r="C42" s="12" t="s">
        <v>50</v>
      </c>
      <c r="D42" s="12" t="s">
        <v>35</v>
      </c>
      <c r="E42" s="12" t="str">
        <f>A42&amp;B42&amp;C42&amp;D42</f>
        <v>FlatsNon-ProfitAADC/ADCNo</v>
      </c>
      <c r="F42" s="3">
        <f>B38</f>
        <v>0.38</v>
      </c>
    </row>
    <row r="43" spans="1:6" ht="15">
      <c r="A43" s="12" t="s">
        <v>49</v>
      </c>
      <c r="B43" s="12" t="s">
        <v>22</v>
      </c>
      <c r="C43" s="12" t="s">
        <v>50</v>
      </c>
      <c r="D43" s="12" t="s">
        <v>34</v>
      </c>
      <c r="E43" s="12" t="str">
        <f aca="true" t="shared" si="1" ref="E43:E49">A43&amp;B43&amp;C43&amp;D43</f>
        <v>FlatsNon-ProfitAADC/ADCYes</v>
      </c>
      <c r="F43" s="3">
        <f>B39</f>
        <v>0.337</v>
      </c>
    </row>
    <row r="44" spans="1:6" ht="15">
      <c r="A44" s="12" t="s">
        <v>49</v>
      </c>
      <c r="B44" s="12" t="s">
        <v>22</v>
      </c>
      <c r="C44" s="12" t="s">
        <v>51</v>
      </c>
      <c r="D44" s="12" t="s">
        <v>35</v>
      </c>
      <c r="E44" s="12" t="str">
        <f t="shared" si="1"/>
        <v>FlatsNon-ProfitMAADC/MADCNo</v>
      </c>
      <c r="F44" s="3">
        <f>C38</f>
        <v>0.417</v>
      </c>
    </row>
    <row r="45" spans="1:6" ht="15">
      <c r="A45" s="12" t="s">
        <v>49</v>
      </c>
      <c r="B45" s="12" t="s">
        <v>23</v>
      </c>
      <c r="C45" s="12" t="s">
        <v>50</v>
      </c>
      <c r="D45" s="12" t="s">
        <v>35</v>
      </c>
      <c r="E45" s="12" t="str">
        <f t="shared" si="1"/>
        <v>FlatsStandard ClassAADC/ADCNo</v>
      </c>
      <c r="F45" s="6">
        <f>F38</f>
        <v>0.529</v>
      </c>
    </row>
    <row r="46" spans="1:6" ht="15">
      <c r="A46" s="12" t="s">
        <v>49</v>
      </c>
      <c r="B46" s="12" t="s">
        <v>23</v>
      </c>
      <c r="C46" s="12" t="s">
        <v>50</v>
      </c>
      <c r="D46" s="12" t="s">
        <v>34</v>
      </c>
      <c r="E46" s="12" t="str">
        <f t="shared" si="1"/>
        <v>FlatsStandard ClassAADC/ADCYes</v>
      </c>
      <c r="F46" s="6">
        <f>F39</f>
        <v>0.486</v>
      </c>
    </row>
    <row r="47" spans="1:6" ht="15">
      <c r="A47" s="12" t="s">
        <v>49</v>
      </c>
      <c r="B47" s="12" t="s">
        <v>23</v>
      </c>
      <c r="C47" s="12" t="s">
        <v>4</v>
      </c>
      <c r="D47" s="12" t="s">
        <v>35</v>
      </c>
      <c r="E47" s="12" t="str">
        <f t="shared" si="1"/>
        <v>FlatsStandard ClassMAADCNo</v>
      </c>
      <c r="F47" s="6">
        <f>G38</f>
        <v>0.566</v>
      </c>
    </row>
    <row r="48" spans="1:6" ht="15">
      <c r="A48" s="12" t="s">
        <v>49</v>
      </c>
      <c r="B48" s="12" t="s">
        <v>24</v>
      </c>
      <c r="C48" s="21" t="s">
        <v>29</v>
      </c>
      <c r="D48" s="12" t="s">
        <v>35</v>
      </c>
      <c r="E48" s="12" t="str">
        <f t="shared" si="1"/>
        <v>FlatsFirst ClassPresorted (1st class)No</v>
      </c>
      <c r="F48" s="14">
        <f>J38</f>
        <v>0.772</v>
      </c>
    </row>
    <row r="49" spans="1:6" ht="15">
      <c r="A49" s="12" t="s">
        <v>49</v>
      </c>
      <c r="B49" s="12" t="s">
        <v>24</v>
      </c>
      <c r="C49" s="12" t="s">
        <v>38</v>
      </c>
      <c r="D49" s="12" t="s">
        <v>35</v>
      </c>
      <c r="E49" s="12" t="str">
        <f t="shared" si="1"/>
        <v>FlatsFirst ClassSingle PieceNo</v>
      </c>
      <c r="F49" s="14">
        <f>M38</f>
        <v>0.92</v>
      </c>
    </row>
    <row r="51" spans="3:6" ht="15">
      <c r="C51" s="12" t="s">
        <v>49</v>
      </c>
      <c r="D51" s="12" t="s">
        <v>22</v>
      </c>
      <c r="E51" s="12" t="str">
        <f>C51&amp;D51</f>
        <v>FlatsNon-Profit</v>
      </c>
      <c r="F51" s="4">
        <f>D38-E38</f>
        <v>0.361</v>
      </c>
    </row>
    <row r="52" spans="3:6" ht="15">
      <c r="C52" s="12" t="s">
        <v>49</v>
      </c>
      <c r="D52" s="12" t="s">
        <v>23</v>
      </c>
      <c r="E52" s="12" t="str">
        <f>C52&amp;D52</f>
        <v>FlatsStandard Class</v>
      </c>
      <c r="F52" s="7">
        <f>H38-I38</f>
        <v>0.51</v>
      </c>
    </row>
    <row r="53" spans="3:6" ht="15">
      <c r="C53" s="12" t="s">
        <v>49</v>
      </c>
      <c r="D53" s="12" t="s">
        <v>24</v>
      </c>
      <c r="E53" s="12" t="str">
        <f>C53&amp;D53</f>
        <v>FlatsFirst Class</v>
      </c>
      <c r="F53" s="10">
        <f>K38-L38</f>
        <v>0.737</v>
      </c>
    </row>
  </sheetData>
  <sheetProtection/>
  <mergeCells count="21">
    <mergeCell ref="B36:C36"/>
    <mergeCell ref="D36:E36"/>
    <mergeCell ref="B35:E35"/>
    <mergeCell ref="F36:G36"/>
    <mergeCell ref="H36:I36"/>
    <mergeCell ref="K36:L36"/>
    <mergeCell ref="O15:R15"/>
    <mergeCell ref="O16:P16"/>
    <mergeCell ref="Q16:R16"/>
    <mergeCell ref="S15:U15"/>
    <mergeCell ref="T16:U16"/>
    <mergeCell ref="F35:I35"/>
    <mergeCell ref="J35:L35"/>
    <mergeCell ref="J1:L1"/>
    <mergeCell ref="K2:L2"/>
    <mergeCell ref="B1:E1"/>
    <mergeCell ref="D2:E2"/>
    <mergeCell ref="B2:C2"/>
    <mergeCell ref="F1:I1"/>
    <mergeCell ref="F2:G2"/>
    <mergeCell ref="H2:I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Cody</dc:creator>
  <cp:keywords/>
  <dc:description/>
  <cp:lastModifiedBy>qgb7mc</cp:lastModifiedBy>
  <cp:lastPrinted>2012-10-23T23:58:12Z</cp:lastPrinted>
  <dcterms:created xsi:type="dcterms:W3CDTF">2012-08-28T21:41:41Z</dcterms:created>
  <dcterms:modified xsi:type="dcterms:W3CDTF">2013-02-13T23:38:47Z</dcterms:modified>
  <cp:category/>
  <cp:version/>
  <cp:contentType/>
  <cp:contentStatus/>
</cp:coreProperties>
</file>